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11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<sst xmlns="http://schemas.openxmlformats.org/spreadsheetml/2006/main" count="37" uniqueCount="34">
  <si>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</si>
  <si>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一、本月每人收午餐費 710  元
二、應收午餐費207,925元
       學  生270人(270*710=191,700)
       教職員19人(19*710=13,490)
       工 友 及替代伇3人(3*710=13,490)
       小  計 292人 共207,320元
       部分用餐3人605元                                                        
三、免收減收午餐費
       (1)全免及減收學</t>
  </si>
  <si>
    <t>102年11月份學校午餐費收支結算表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</si>
  <si>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</si>
  <si>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</si>
  <si>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</si>
  <si>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</si>
  <si>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</si>
  <si>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</si>
  <si>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</si>
  <si>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</si>
  <si>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</si>
  <si>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</si>
  <si>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</si>
  <si>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</si>
  <si>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</si>
  <si>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</si>
  <si>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</si>
  <si>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</si>
  <si>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</si>
  <si>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</si>
  <si>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</si>
  <si>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</si>
  <si>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</si>
  <si>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</si>
  <si>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</si>
  <si>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</si>
  <si>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</si>
  <si>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</si>
  <si>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</si>
  <si>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</si>
  <si>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</si>
  <si>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r>
      <t>一、本月補助費收入包括下列各項：</t>
    </r>
    <r>
      <rPr>
        <sz val="10"/>
        <rFont val="標楷體"/>
        <family val="4"/>
      </rPr>
      <t>貧困學生補助9-12月144000元</t>
    </r>
    <r>
      <rPr>
        <sz val="12"/>
        <rFont val="新細明體"/>
        <family val="1"/>
      </rPr>
      <t>、</t>
    </r>
    <r>
      <rPr>
        <sz val="10"/>
        <rFont val="標楷體"/>
        <family val="4"/>
      </rPr>
      <t>教育儲蓄專戶補助二甲黃廷哲一甲黃廷致11.12月午餐費600*2*2</t>
    </r>
    <r>
      <rPr>
        <sz val="10"/>
        <rFont val="新細明體"/>
        <family val="1"/>
      </rPr>
      <t>=</t>
    </r>
    <r>
      <rPr>
        <sz val="10"/>
        <rFont val="標楷體"/>
        <family val="4"/>
      </rPr>
      <t>2400</t>
    </r>
    <r>
      <rPr>
        <sz val="12"/>
        <rFont val="標楷體"/>
        <family val="4"/>
      </rPr>
      <t xml:space="preserve">
二、本月補助費支出包括下列各項：</t>
    </r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</si>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</sst>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_);[Red]\(#,##0\)"/>
    <numFmt numFmtId="184" formatCode="#,##0.00_);[Red]\(#,##0.00\)"/>
    <numFmt numFmtId="185" formatCode="m&quot;月&quot;d&quot;日&quot;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0_);[Red]\(0\)"/>
    <numFmt numFmtId="190" formatCode="0_ "/>
    <numFmt numFmtId="191" formatCode="0.00_);[Red]\(0.00\)"/>
    <numFmt numFmtId="192" formatCode="_-* #,##0.000_-;\-* #,##0.000_-;_-* &quot;-&quot;??_-;_-@_-"/>
    <numFmt numFmtId="193" formatCode="_-* #,##0.0000_-;\-* #,##0.0000_-;_-* &quot;-&quot;??_-;_-@_-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88" fontId="22" fillId="0" borderId="11" xfId="33" applyNumberFormat="1" applyFont="1" applyBorder="1" applyAlignment="1">
      <alignment horizontal="center" vertical="center"/>
    </xf>
    <xf numFmtId="188" fontId="22" fillId="0" borderId="11" xfId="33" applyNumberFormat="1" applyFont="1" applyBorder="1" applyAlignment="1">
      <alignment vertical="center"/>
    </xf>
    <xf numFmtId="0" fontId="22" fillId="0" borderId="12" xfId="0" applyFont="1" applyBorder="1" applyAlignment="1">
      <alignment horizontal="left" vertical="top" wrapText="1"/>
    </xf>
    <xf numFmtId="10" fontId="22" fillId="0" borderId="11" xfId="39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9" fontId="22" fillId="0" borderId="11" xfId="39" applyFont="1" applyBorder="1" applyAlignment="1">
      <alignment vertical="center"/>
    </xf>
    <xf numFmtId="0" fontId="22" fillId="0" borderId="1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188" fontId="22" fillId="0" borderId="0" xfId="33" applyNumberFormat="1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119;&#24179;&#22283;&#20013;102&#23416;&#24180;&#24230;&#23416;&#26657;&#21320;&#39184;&#36027;&#26126;&#32048;&#20998;&#39006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結算"/>
      <sheetName val="01分類帳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9">
        <row r="1">
          <cell r="A1" t="str">
            <v>嘉義縣立昇平國民中學</v>
          </cell>
        </row>
      </sheetData>
      <sheetData sheetId="10">
        <row r="4">
          <cell r="P4">
            <v>351801</v>
          </cell>
        </row>
        <row r="38">
          <cell r="G38">
            <v>23034</v>
          </cell>
          <cell r="H38">
            <v>149400</v>
          </cell>
          <cell r="I38">
            <v>10560</v>
          </cell>
          <cell r="J38">
            <v>8090</v>
          </cell>
          <cell r="K38">
            <v>44042</v>
          </cell>
          <cell r="L38">
            <v>0</v>
          </cell>
          <cell r="M38">
            <v>1200</v>
          </cell>
          <cell r="N38">
            <v>1630</v>
          </cell>
        </row>
        <row r="39">
          <cell r="G39">
            <v>43821</v>
          </cell>
          <cell r="H39">
            <v>564124</v>
          </cell>
          <cell r="I39">
            <v>25625</v>
          </cell>
          <cell r="J39">
            <v>17770</v>
          </cell>
          <cell r="K39">
            <v>144832</v>
          </cell>
          <cell r="L39">
            <v>73560</v>
          </cell>
          <cell r="M39">
            <v>3950</v>
          </cell>
          <cell r="N39">
            <v>5365</v>
          </cell>
          <cell r="P39">
            <v>350815</v>
          </cell>
        </row>
        <row r="42">
          <cell r="F42">
            <v>103490</v>
          </cell>
          <cell r="I42">
            <v>133480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H13" sqref="H13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4" customHeight="1">
      <c r="A1" s="1" t="str">
        <f>'[1]10結算'!A1:C1</f>
        <v>嘉義縣立昇平國民中學</v>
      </c>
      <c r="B1" s="1"/>
      <c r="C1" s="1"/>
      <c r="D1" s="2" t="s">
        <v>2</v>
      </c>
      <c r="E1" s="2"/>
      <c r="F1" s="2"/>
      <c r="G1" s="2"/>
      <c r="H1" s="2"/>
    </row>
    <row r="2" spans="1:8" ht="25.5" customHeight="1">
      <c r="A2" s="4" t="s">
        <v>3</v>
      </c>
      <c r="B2" s="4"/>
      <c r="C2" s="4"/>
      <c r="D2" s="4" t="s">
        <v>4</v>
      </c>
      <c r="E2" s="4"/>
      <c r="F2" s="4"/>
      <c r="G2" s="4" t="s">
        <v>0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'[1]11分類帳'!P4</f>
        <v>351801</v>
      </c>
      <c r="C4" s="8" t="s">
        <v>1</v>
      </c>
      <c r="D4" s="5" t="s">
        <v>12</v>
      </c>
      <c r="E4" s="7">
        <f>'[1]11分類帳'!G38</f>
        <v>23034</v>
      </c>
      <c r="F4" s="9">
        <f aca="true" t="shared" si="0" ref="F4:F11">E4/$E$13</f>
        <v>0.09679940829397031</v>
      </c>
      <c r="G4" s="7">
        <f>'[1]11分類帳'!G39</f>
        <v>43821</v>
      </c>
      <c r="H4" s="9">
        <f aca="true" t="shared" si="1" ref="H4:H11">G4/$G$13</f>
        <v>0.04985057681784933</v>
      </c>
    </row>
    <row r="5" spans="1:8" ht="25.5" customHeight="1">
      <c r="A5" s="5" t="s">
        <v>13</v>
      </c>
      <c r="B5" s="7">
        <f>'[1]11分類帳'!F42</f>
        <v>103490</v>
      </c>
      <c r="C5" s="10"/>
      <c r="D5" s="5" t="s">
        <v>14</v>
      </c>
      <c r="E5" s="7">
        <f>'[1]11分類帳'!H38</f>
        <v>149400</v>
      </c>
      <c r="F5" s="9">
        <f t="shared" si="0"/>
        <v>0.6278471650221049</v>
      </c>
      <c r="G5" s="7">
        <f>'[1]11分類帳'!H39</f>
        <v>564124</v>
      </c>
      <c r="H5" s="9">
        <f t="shared" si="1"/>
        <v>0.6417449806438108</v>
      </c>
    </row>
    <row r="6" spans="1:8" ht="29.25" customHeight="1">
      <c r="A6" s="11" t="s">
        <v>15</v>
      </c>
      <c r="B6" s="7">
        <v>1350</v>
      </c>
      <c r="C6" s="10"/>
      <c r="D6" s="5" t="s">
        <v>16</v>
      </c>
      <c r="E6" s="7">
        <f>'[1]11分類帳'!I38</f>
        <v>10560</v>
      </c>
      <c r="F6" s="9">
        <f t="shared" si="0"/>
        <v>0.044377952226462035</v>
      </c>
      <c r="G6" s="7">
        <f>'[1]11分類帳'!I39</f>
        <v>25625</v>
      </c>
      <c r="H6" s="9">
        <f t="shared" si="1"/>
        <v>0.029150887267688757</v>
      </c>
    </row>
    <row r="7" spans="1:8" ht="33" customHeight="1">
      <c r="A7" s="12" t="s">
        <v>17</v>
      </c>
      <c r="B7" s="7">
        <f>'[1]11分類帳'!H42</f>
        <v>0</v>
      </c>
      <c r="C7" s="10"/>
      <c r="D7" s="5" t="s">
        <v>18</v>
      </c>
      <c r="E7" s="7">
        <f>'[1]11分類帳'!J38</f>
        <v>8090</v>
      </c>
      <c r="F7" s="9">
        <f t="shared" si="0"/>
        <v>0.03399788196137101</v>
      </c>
      <c r="G7" s="7">
        <f>'[1]11分類帳'!J39</f>
        <v>17770</v>
      </c>
      <c r="H7" s="9">
        <f t="shared" si="1"/>
        <v>0.020215073824266506</v>
      </c>
    </row>
    <row r="8" spans="1:8" ht="33" customHeight="1">
      <c r="A8" s="12" t="s">
        <v>19</v>
      </c>
      <c r="B8" s="7">
        <f>'[1]11分類帳'!I42</f>
        <v>133480</v>
      </c>
      <c r="C8" s="10"/>
      <c r="D8" s="5" t="s">
        <v>20</v>
      </c>
      <c r="E8" s="7">
        <f>'[1]11分類帳'!K38</f>
        <v>44042</v>
      </c>
      <c r="F8" s="9">
        <f t="shared" si="0"/>
        <v>0.18508463749600768</v>
      </c>
      <c r="G8" s="7">
        <f>'[1]11分類帳'!K39</f>
        <v>144832</v>
      </c>
      <c r="H8" s="9">
        <f t="shared" si="1"/>
        <v>0.16476024603917652</v>
      </c>
    </row>
    <row r="9" spans="1:8" ht="33" customHeight="1">
      <c r="A9" s="13" t="s">
        <v>21</v>
      </c>
      <c r="B9" s="7">
        <f>'[1]11分類帳'!J42</f>
        <v>0</v>
      </c>
      <c r="C9" s="10"/>
      <c r="D9" s="5" t="s">
        <v>22</v>
      </c>
      <c r="E9" s="7">
        <f>'[1]11分類帳'!L38</f>
        <v>0</v>
      </c>
      <c r="F9" s="9">
        <f t="shared" si="0"/>
        <v>0</v>
      </c>
      <c r="G9" s="7">
        <f>'[1]11分類帳'!L39</f>
        <v>73560</v>
      </c>
      <c r="H9" s="9">
        <f t="shared" si="1"/>
        <v>0.08368153238677796</v>
      </c>
    </row>
    <row r="10" spans="1:8" ht="27" customHeight="1">
      <c r="A10" s="5" t="s">
        <v>23</v>
      </c>
      <c r="B10" s="7">
        <f>'[1]11分類帳'!K42</f>
        <v>0</v>
      </c>
      <c r="C10" s="10"/>
      <c r="D10" s="5" t="s">
        <v>24</v>
      </c>
      <c r="E10" s="7">
        <f>'[1]11分類帳'!M38</f>
        <v>1200</v>
      </c>
      <c r="F10" s="9">
        <f t="shared" si="0"/>
        <v>0.005042949116643413</v>
      </c>
      <c r="G10" s="7">
        <f>'[1]11分類帳'!M39</f>
        <v>3950</v>
      </c>
      <c r="H10" s="9">
        <f t="shared" si="1"/>
        <v>0.0044935026227266575</v>
      </c>
    </row>
    <row r="11" spans="1:8" ht="28.5" customHeight="1">
      <c r="A11" s="13"/>
      <c r="B11" s="7">
        <f>'[1]11分類帳'!L42</f>
        <v>0</v>
      </c>
      <c r="C11" s="10"/>
      <c r="D11" s="5" t="s">
        <v>25</v>
      </c>
      <c r="E11" s="7">
        <f>'[1]11分類帳'!N38</f>
        <v>1630</v>
      </c>
      <c r="F11" s="9">
        <f t="shared" si="0"/>
        <v>0.006850005883440636</v>
      </c>
      <c r="G11" s="7">
        <f>'[1]11分類帳'!N39</f>
        <v>5365</v>
      </c>
      <c r="H11" s="9">
        <f t="shared" si="1"/>
        <v>0.006103200397703422</v>
      </c>
    </row>
    <row r="12" spans="1:8" ht="21" customHeight="1">
      <c r="A12" s="5"/>
      <c r="B12" s="7">
        <f>'[1]11分類帳'!M42</f>
        <v>0</v>
      </c>
      <c r="C12" s="14" t="s">
        <v>26</v>
      </c>
      <c r="D12" s="13"/>
      <c r="E12" s="7"/>
      <c r="F12" s="9"/>
      <c r="G12" s="7"/>
      <c r="H12" s="9"/>
    </row>
    <row r="13" spans="1:8" ht="33" customHeight="1">
      <c r="A13" s="5"/>
      <c r="B13" s="7">
        <f>'[1]11分類帳'!N42</f>
        <v>0</v>
      </c>
      <c r="C13" s="14"/>
      <c r="D13" s="5" t="s">
        <v>27</v>
      </c>
      <c r="E13" s="7">
        <f>SUM(E4:E12)</f>
        <v>237956</v>
      </c>
      <c r="F13" s="9">
        <f>(E13-E8)/(E13-E8)</f>
        <v>1</v>
      </c>
      <c r="G13" s="7">
        <f>SUM(G4:G12)</f>
        <v>879047</v>
      </c>
      <c r="H13" s="9">
        <f>G13/$G$13</f>
        <v>1</v>
      </c>
    </row>
    <row r="14" spans="1:8" ht="33" customHeight="1">
      <c r="A14" s="5" t="s">
        <v>28</v>
      </c>
      <c r="B14" s="7">
        <f>SUM(B5:B12)</f>
        <v>238320</v>
      </c>
      <c r="C14" s="14"/>
      <c r="D14" s="5" t="s">
        <v>29</v>
      </c>
      <c r="E14" s="7">
        <f>'[1]11分類帳'!P39</f>
        <v>350815</v>
      </c>
      <c r="F14" s="9"/>
      <c r="G14" s="7">
        <f>E14</f>
        <v>350815</v>
      </c>
      <c r="H14" s="9"/>
    </row>
    <row r="15" spans="1:8" ht="33" customHeight="1">
      <c r="A15" s="5" t="s">
        <v>30</v>
      </c>
      <c r="B15" s="7">
        <f>B14+B4</f>
        <v>590121</v>
      </c>
      <c r="C15" s="15"/>
      <c r="D15" s="5" t="s">
        <v>30</v>
      </c>
      <c r="E15" s="7">
        <f>E13+E14</f>
        <v>588771</v>
      </c>
      <c r="F15" s="16">
        <f>SUM(F4:F11)</f>
        <v>0.9999999999999999</v>
      </c>
      <c r="G15" s="7">
        <f>G13+G14</f>
        <v>1229862</v>
      </c>
      <c r="H15" s="16">
        <f>SUM(H4:H11)</f>
        <v>0.9999999999999999</v>
      </c>
    </row>
    <row r="16" spans="1:8" ht="75" customHeight="1">
      <c r="A16" s="5" t="s">
        <v>31</v>
      </c>
      <c r="B16" s="17" t="s">
        <v>32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33</v>
      </c>
      <c r="B17" s="18"/>
      <c r="C17" s="18"/>
      <c r="D17" s="18"/>
      <c r="E17" s="18"/>
      <c r="F17" s="18"/>
      <c r="G17" s="18"/>
      <c r="H17" s="1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dcterms:created xsi:type="dcterms:W3CDTF">2013-12-09T05:46:32Z</dcterms:created>
  <dcterms:modified xsi:type="dcterms:W3CDTF">2013-12-09T05:47:05Z</dcterms:modified>
  <cp:category/>
  <cp:version/>
  <cp:contentType/>
  <cp:contentStatus/>
</cp:coreProperties>
</file>